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Dokumenty\!!Zakaznici\ZS_Horni\Projekt\Výběrové řízení\Př. č. 6c CAST 3 - IT technologie a tabule\"/>
    </mc:Choice>
  </mc:AlternateContent>
  <bookViews>
    <workbookView xWindow="-120" yWindow="-120" windowWidth="20730" windowHeight="11160" activeTab="3"/>
  </bookViews>
  <sheets>
    <sheet name="Pokyny pro vyplnění" sheetId="11" r:id="rId1"/>
    <sheet name="Stavba" sheetId="1" r:id="rId2"/>
    <sheet name="VzorPolozky" sheetId="10" state="hidden" r:id="rId3"/>
    <sheet name="02 1.03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1.03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1.03 Pol'!$A$1:$X$82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25" i="12"/>
  <c r="M25" i="12" s="1"/>
  <c r="I25" i="12"/>
  <c r="K25" i="12"/>
  <c r="O25" i="12"/>
  <c r="Q25" i="12"/>
  <c r="V25" i="12"/>
  <c r="G34" i="12"/>
  <c r="M34" i="12" s="1"/>
  <c r="I34" i="12"/>
  <c r="K34" i="12"/>
  <c r="O34" i="12"/>
  <c r="Q34" i="12"/>
  <c r="V34" i="12"/>
  <c r="G48" i="12"/>
  <c r="M48" i="12" s="1"/>
  <c r="I48" i="12"/>
  <c r="K48" i="12"/>
  <c r="O48" i="12"/>
  <c r="Q48" i="12"/>
  <c r="V48" i="12"/>
  <c r="G56" i="12"/>
  <c r="M56" i="12" s="1"/>
  <c r="M55" i="12" s="1"/>
  <c r="I56" i="12"/>
  <c r="I55" i="12" s="1"/>
  <c r="K56" i="12"/>
  <c r="K55" i="12" s="1"/>
  <c r="O56" i="12"/>
  <c r="O55" i="12" s="1"/>
  <c r="Q56" i="12"/>
  <c r="Q55" i="12" s="1"/>
  <c r="V56" i="12"/>
  <c r="V55" i="12" s="1"/>
  <c r="G70" i="12"/>
  <c r="I52" i="1" s="1"/>
  <c r="G71" i="12"/>
  <c r="M71" i="12" s="1"/>
  <c r="M70" i="12" s="1"/>
  <c r="I71" i="12"/>
  <c r="I70" i="12" s="1"/>
  <c r="K71" i="12"/>
  <c r="K70" i="12" s="1"/>
  <c r="O71" i="12"/>
  <c r="O70" i="12" s="1"/>
  <c r="Q71" i="12"/>
  <c r="Q70" i="12" s="1"/>
  <c r="V71" i="12"/>
  <c r="V70" i="12" s="1"/>
  <c r="AE81" i="12"/>
  <c r="F39" i="1" s="1"/>
  <c r="I20" i="1"/>
  <c r="I19" i="1"/>
  <c r="I18" i="1"/>
  <c r="I16" i="1"/>
  <c r="H43" i="1"/>
  <c r="O8" i="12" l="1"/>
  <c r="AF81" i="12"/>
  <c r="G42" i="1" s="1"/>
  <c r="I8" i="12"/>
  <c r="K8" i="12"/>
  <c r="G8" i="12"/>
  <c r="V8" i="12"/>
  <c r="Q8" i="12"/>
  <c r="F43" i="1"/>
  <c r="G23" i="1" s="1"/>
  <c r="F41" i="1"/>
  <c r="F42" i="1"/>
  <c r="M8" i="12"/>
  <c r="G55" i="12"/>
  <c r="I51" i="1" s="1"/>
  <c r="J28" i="1"/>
  <c r="J26" i="1"/>
  <c r="G38" i="1"/>
  <c r="F38" i="1"/>
  <c r="J23" i="1"/>
  <c r="J24" i="1"/>
  <c r="J25" i="1"/>
  <c r="J27" i="1"/>
  <c r="E24" i="1"/>
  <c r="G24" i="1"/>
  <c r="E26" i="1"/>
  <c r="G26" i="1"/>
  <c r="G81" i="12" l="1"/>
  <c r="I42" i="1"/>
  <c r="G39" i="1"/>
  <c r="G43" i="1" s="1"/>
  <c r="G25" i="1" s="1"/>
  <c r="A27" i="1" s="1"/>
  <c r="A28" i="1" s="1"/>
  <c r="G41" i="1"/>
  <c r="I41" i="1" s="1"/>
  <c r="I50" i="1"/>
  <c r="I53" i="1" s="1"/>
  <c r="I17" i="1"/>
  <c r="I21" i="1" s="1"/>
  <c r="I39" i="1" l="1"/>
  <c r="I43" i="1" s="1"/>
  <c r="J39" i="1" s="1"/>
  <c r="J43" i="1" s="1"/>
  <c r="G28" i="1"/>
  <c r="G27" i="1" s="1"/>
  <c r="G29" i="1" s="1"/>
  <c r="J52" i="1"/>
  <c r="J50" i="1"/>
  <c r="J51" i="1"/>
  <c r="J41" i="1" l="1"/>
  <c r="J42" i="1"/>
  <c r="J53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Ševčíková Jarmila - Tocháček spol. s r. o.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<sst xmlns="http://schemas.openxmlformats.org/spreadsheetml/2006/main" count="297" uniqueCount="155">
  <si>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</si>
  <si>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</si>
  <si>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</si>
  <si>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</si>
  <si>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</si>
  <si>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</si>
  <si>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</si>
  <si>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</si>
  <si>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</si>
  <si>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</si>
  <si>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</si>
  <si>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</si>
  <si>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</si>
  <si>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</si>
  <si>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</si>
  <si>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</si>
  <si>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</si>
  <si>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</si>
  <si>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</si>
  <si>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</si>
  <si>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</si>
  <si>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</si>
  <si>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</si>
  <si>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</si>
  <si>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</si>
  <si>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</si>
  <si>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</si>
  <si>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</si>
  <si>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</si>
  <si>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</si>
  <si>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</si>
  <si>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</si>
  <si>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</si>
  <si>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</si>
  <si>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</si>
  <si>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</si>
  <si>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</si>
  <si>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</si>
  <si>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</si>
  <si>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</si>
  <si>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</si>
  <si>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</si>
  <si>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</si>
  <si>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1.03</t>
  </si>
  <si>
    <t>IT vybavení</t>
  </si>
  <si>
    <t>02</t>
  </si>
  <si>
    <t>Odborná učebna fyziky a chémie</t>
  </si>
  <si>
    <t>Objekt:</t>
  </si>
  <si>
    <t>Rozpočet:</t>
  </si>
  <si>
    <t>1927-20_1-ITvybavení</t>
  </si>
  <si>
    <t>ZŠ Brno, Horní 16, p.o. - Vybudování WC pro imobilní a Rekonstrukce odbor. učebny fyziky a chemie</t>
  </si>
  <si>
    <t>Stavba</t>
  </si>
  <si>
    <t>Stavební objekt</t>
  </si>
  <si>
    <t>Celkem za stavbu</t>
  </si>
  <si>
    <t>CZK</t>
  </si>
  <si>
    <t>Rekapitulace dílů</t>
  </si>
  <si>
    <t>Typ dílu</t>
  </si>
  <si>
    <t>799-05</t>
  </si>
  <si>
    <t>TECHNIKA  AV, IT, PC</t>
  </si>
  <si>
    <t>799-07</t>
  </si>
  <si>
    <t>PŘÍPRAVNA FYZIKY A CHEMIE</t>
  </si>
  <si>
    <t>799-08</t>
  </si>
  <si>
    <t>OSTATNÍ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</si>
  <si>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</si>
  <si>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</si>
  <si>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</si>
  <si>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</si>
  <si>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</si>
  <si>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</si>
  <si>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</si>
  <si>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</si>
  <si>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</si>
  <si>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</si>
  <si>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</si>
  <si>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</si>
  <si>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</si>
  <si>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</si>
  <si>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</si>
  <si>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</si>
  <si>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</si>
  <si>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</si>
  <si>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</si>
  <si>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</si>
  <si>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</si>
  <si>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</si>
  <si>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</si>
  <si>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</si>
  <si>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</si>
  <si>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</si>
  <si>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</si>
  <si>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</si>
  <si>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</si>
  <si>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</si>
  <si>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10</t>
  </si>
  <si>
    <t>ks</t>
  </si>
  <si>
    <t>Vlastní</t>
  </si>
  <si>
    <t>Indiv</t>
  </si>
  <si>
    <t>Práce</t>
  </si>
  <si>
    <t>POL1_0</t>
  </si>
  <si>
    <t>POP</t>
  </si>
  <si>
    <t>Komunikace USB</t>
  </si>
  <si>
    <t>Integrovaný zesilovač a reproduktory</t>
  </si>
  <si>
    <t>Vestavěné ozvučení</t>
  </si>
  <si>
    <t>Vertikální posuv</t>
  </si>
  <si>
    <t>Projekce beze stínů</t>
  </si>
  <si>
    <t>Odolný povrch tabule</t>
  </si>
  <si>
    <t>Pylonový pojezd s 2 křídly pro popis fixem</t>
  </si>
  <si>
    <t/>
  </si>
  <si>
    <t>Položka je včetně dopravy a montáže, oživení a zaškolení obsluhy.</t>
  </si>
  <si>
    <t>20</t>
  </si>
  <si>
    <t>Notebook pro žákovské pracoviště, pro učebny Bi, Fy, CH</t>
  </si>
  <si>
    <t>Položka je včetně dopravy a montáže</t>
  </si>
  <si>
    <t>32</t>
  </si>
  <si>
    <t>PC vč. monitoru, příslušentsví a software, pro učitelské pracoviště</t>
  </si>
  <si>
    <t>Minimální technické parametry:</t>
  </si>
  <si>
    <t>Provedení minitower</t>
  </si>
  <si>
    <t>Přílušenství:</t>
  </si>
  <si>
    <t>33</t>
  </si>
  <si>
    <t xml:space="preserve">ks    </t>
  </si>
  <si>
    <t>POL1_</t>
  </si>
  <si>
    <t>34</t>
  </si>
  <si>
    <t>R-položka</t>
  </si>
  <si>
    <t>POL12_1</t>
  </si>
  <si>
    <t>11</t>
  </si>
  <si>
    <t>Pojízdná keramická tabule pro popis fixem, pro handikep. žáka; Rozměr cca:750x1000mm</t>
  </si>
  <si>
    <t>Standardní barva povrchu: bílá</t>
  </si>
  <si>
    <t>Standardní barva rastru: černá</t>
  </si>
  <si>
    <t>Tabule je otočná okolo horizontální osy.</t>
  </si>
  <si>
    <t>Stojan z oválného ocelového profilu, stříbrná barva.</t>
  </si>
  <si>
    <t>Elegantní a stabilní konstrukce.</t>
  </si>
  <si>
    <t>Tloušťka tabule 22 mm, sendvičová konstrukce - tabule se nekroutí.</t>
  </si>
  <si>
    <t>SUM</t>
  </si>
  <si>
    <t>END</t>
  </si>
  <si>
    <t>IT komplet s 2 křídly na pylonovém pojezdu, Rozměr cca: 2000x1200mm ve složeném stavu</t>
  </si>
  <si>
    <t xml:space="preserve">Dataprojektor s ultrakrátkou ohniskovou vzdáleností, uchycený na tabuli
</t>
  </si>
  <si>
    <t>Svítivost min. 3500 ANSI, záruka min. 5 let</t>
  </si>
  <si>
    <t>Záruka min. 20 let</t>
  </si>
  <si>
    <t>Procesor s minimálním počtem 4000 dosažených bodů dle hodnocení v benchmark testu PassMark – CPU Mark (http://www.cpubenchmark.net)</t>
  </si>
  <si>
    <t>displej s úhlopříčkou 15.6" s min. rozlišením 1920x1080, RAM s kapacitou min. 8GB, SSD minimálně 480GB, WiFi, Bluetooth 4.0, HDMI, USB 3.0,</t>
  </si>
  <si>
    <t>64bitový operační systém v aktuální verzi, kompatibilní se systémem ActiveDirectory</t>
  </si>
  <si>
    <t>Záruka min. 1 rok</t>
  </si>
  <si>
    <t>Příslušenství: myš USB</t>
  </si>
  <si>
    <t>RAM 8GB DDR3, SSD minimálně 960GB,minimálně 4 x USB2.0 + 2 x USB3.0</t>
  </si>
  <si>
    <t>1 Gb LAN, zvuková karta integrovaná,</t>
  </si>
  <si>
    <t>D-SUB &amp; 2xHDMI, vypalovací mechanika DVD+RW/-RW/RAM</t>
  </si>
  <si>
    <t>Software: kancelářský balík programů (textový editor, tabulkový kalkulátor, prezentační software, klient email) s trvalou licencí v aktuální české verzi</t>
  </si>
  <si>
    <t>klávesnice, myš USB, monitor LCD (LED) 24" HDMI</t>
  </si>
  <si>
    <t>Síťový switch</t>
  </si>
  <si>
    <t>Podpora síťových technologií: VLAN IEEE 802.1Q,  LLDP 802.1ab, Link aggregation 802.3ad, RSTP 802.1w</t>
  </si>
  <si>
    <t>management SNMP, CLI (příkazová řádka) i GUI (grafické uživatelské prostředí), podpora SYSLOG, Port mirroring</t>
  </si>
  <si>
    <t>Hlučnost maximálně 40dB při teplotě 25°C</t>
  </si>
  <si>
    <t>Záruka minimálně 5 let</t>
  </si>
  <si>
    <t>48 portů 10/100/1000 Ethernet + minimálně 2 sloty SFP+ 10GB</t>
  </si>
  <si>
    <t>Možnost psaní prstem</t>
  </si>
  <si>
    <t>Velikost minimálně 2000x1200mm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</si>
</sst>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Font="1" applyBorder="1" applyAlignment="1">
      <alignment horizontal="center" vertical="top" shrinkToFit="1"/>
    </xf>
    <xf numFmtId="164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9" t="s">
        <v>39</v>
      </c>
      <c r="B2" s="189"/>
      <c r="C2" s="189"/>
      <c r="D2" s="189"/>
      <c r="E2" s="189"/>
      <c r="F2" s="189"/>
      <c r="G2" s="189"/>
    </row>
  </sheetData>
  <sheetProtection algorithmName="SHA-512" hashValue="++3ZuPnCbo0Cu14rQdlTSDSR1dbob2Kz9Z0EZFnEOOQDJM1uqQDFenWYFARVXvOsyPFAZYcacvffDH4y34Kl2A==" saltValue="01/jSLAyxQeB8N69wJl6N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view="pageBreakPreview" topLeftCell="B4" zoomScale="75" zoomScaleNormal="100" zoomScaleSheetLayoutView="75" workbookViewId="0">
      <selection activeCell="I12" sqref="I1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4" t="s">
        <v>41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 x14ac:dyDescent="0.2">
      <c r="A2" s="2"/>
      <c r="B2" s="77" t="s">
        <v>22</v>
      </c>
      <c r="C2" s="78"/>
      <c r="D2" s="79" t="s">
        <v>49</v>
      </c>
      <c r="E2" s="230" t="s">
        <v>50</v>
      </c>
      <c r="F2" s="231"/>
      <c r="G2" s="231"/>
      <c r="H2" s="231"/>
      <c r="I2" s="231"/>
      <c r="J2" s="232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3" t="s">
        <v>46</v>
      </c>
      <c r="F3" s="234"/>
      <c r="G3" s="234"/>
      <c r="H3" s="234"/>
      <c r="I3" s="234"/>
      <c r="J3" s="235"/>
    </row>
    <row r="4" spans="1:15" ht="23.25" customHeight="1" x14ac:dyDescent="0.2">
      <c r="A4" s="76">
        <v>12371</v>
      </c>
      <c r="B4" s="82" t="s">
        <v>48</v>
      </c>
      <c r="C4" s="83"/>
      <c r="D4" s="84" t="s">
        <v>43</v>
      </c>
      <c r="E4" s="213" t="s">
        <v>44</v>
      </c>
      <c r="F4" s="214"/>
      <c r="G4" s="214"/>
      <c r="H4" s="214"/>
      <c r="I4" s="214"/>
      <c r="J4" s="215"/>
    </row>
    <row r="5" spans="1:15" ht="24" customHeight="1" x14ac:dyDescent="0.2">
      <c r="A5" s="2"/>
      <c r="B5" s="31" t="s">
        <v>42</v>
      </c>
      <c r="D5" s="218"/>
      <c r="E5" s="219"/>
      <c r="F5" s="219"/>
      <c r="G5" s="219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0"/>
      <c r="E6" s="221"/>
      <c r="F6" s="221"/>
      <c r="G6" s="221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2"/>
      <c r="F7" s="223"/>
      <c r="G7" s="22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7"/>
      <c r="E11" s="237"/>
      <c r="F11" s="237"/>
      <c r="G11" s="237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2"/>
      <c r="E12" s="212"/>
      <c r="F12" s="212"/>
      <c r="G12" s="212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6"/>
      <c r="F13" s="217"/>
      <c r="G13" s="217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6"/>
      <c r="F15" s="236"/>
      <c r="G15" s="238"/>
      <c r="H15" s="238"/>
      <c r="I15" s="238" t="s">
        <v>29</v>
      </c>
      <c r="J15" s="239"/>
    </row>
    <row r="16" spans="1:15" ht="23.25" customHeight="1" x14ac:dyDescent="0.2">
      <c r="A16" s="143" t="s">
        <v>24</v>
      </c>
      <c r="B16" s="38" t="s">
        <v>24</v>
      </c>
      <c r="C16" s="62"/>
      <c r="D16" s="63"/>
      <c r="E16" s="201"/>
      <c r="F16" s="202"/>
      <c r="G16" s="201"/>
      <c r="H16" s="202"/>
      <c r="I16" s="201">
        <f>SUMIF(F50:F52,A16,I50:I52)+SUMIF(F50:F52,"PSU",I50:I52)</f>
        <v>0</v>
      </c>
      <c r="J16" s="203"/>
    </row>
    <row r="17" spans="1:10" ht="23.25" customHeight="1" x14ac:dyDescent="0.2">
      <c r="A17" s="143" t="s">
        <v>25</v>
      </c>
      <c r="B17" s="38" t="s">
        <v>25</v>
      </c>
      <c r="C17" s="62"/>
      <c r="D17" s="63"/>
      <c r="E17" s="201"/>
      <c r="F17" s="202"/>
      <c r="G17" s="201"/>
      <c r="H17" s="202"/>
      <c r="I17" s="201">
        <f>SUMIF(F50:F52,A17,I50:I52)</f>
        <v>0</v>
      </c>
      <c r="J17" s="203"/>
    </row>
    <row r="18" spans="1:10" ht="23.25" customHeight="1" x14ac:dyDescent="0.2">
      <c r="A18" s="143" t="s">
        <v>26</v>
      </c>
      <c r="B18" s="38" t="s">
        <v>26</v>
      </c>
      <c r="C18" s="62"/>
      <c r="D18" s="63"/>
      <c r="E18" s="201"/>
      <c r="F18" s="202"/>
      <c r="G18" s="201"/>
      <c r="H18" s="202"/>
      <c r="I18" s="201">
        <f>SUMIF(F50:F52,A18,I50:I52)</f>
        <v>0</v>
      </c>
      <c r="J18" s="203"/>
    </row>
    <row r="19" spans="1:10" ht="23.25" customHeight="1" x14ac:dyDescent="0.2">
      <c r="A19" s="143" t="s">
        <v>63</v>
      </c>
      <c r="B19" s="38" t="s">
        <v>27</v>
      </c>
      <c r="C19" s="62"/>
      <c r="D19" s="63"/>
      <c r="E19" s="201"/>
      <c r="F19" s="202"/>
      <c r="G19" s="201"/>
      <c r="H19" s="202"/>
      <c r="I19" s="201">
        <f>SUMIF(F50:F52,A19,I50:I52)</f>
        <v>0</v>
      </c>
      <c r="J19" s="203"/>
    </row>
    <row r="20" spans="1:10" ht="23.25" customHeight="1" x14ac:dyDescent="0.2">
      <c r="A20" s="143" t="s">
        <v>64</v>
      </c>
      <c r="B20" s="38" t="s">
        <v>28</v>
      </c>
      <c r="C20" s="62"/>
      <c r="D20" s="63"/>
      <c r="E20" s="201"/>
      <c r="F20" s="202"/>
      <c r="G20" s="201"/>
      <c r="H20" s="202"/>
      <c r="I20" s="201">
        <f>SUMIF(F50:F52,A20,I50:I52)</f>
        <v>0</v>
      </c>
      <c r="J20" s="203"/>
    </row>
    <row r="21" spans="1:10" ht="23.25" customHeight="1" x14ac:dyDescent="0.2">
      <c r="A21" s="2"/>
      <c r="B21" s="48" t="s">
        <v>29</v>
      </c>
      <c r="C21" s="64"/>
      <c r="D21" s="65"/>
      <c r="E21" s="204"/>
      <c r="F21" s="240"/>
      <c r="G21" s="204"/>
      <c r="H21" s="240"/>
      <c r="I21" s="204">
        <f>SUM(I16:J20)</f>
        <v>0</v>
      </c>
      <c r="J21" s="205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99">
        <f>ZakladDPHSniVypocet</f>
        <v>0</v>
      </c>
      <c r="H23" s="200"/>
      <c r="I23" s="20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197">
        <f>I23*E23/100</f>
        <v>0</v>
      </c>
      <c r="H24" s="198"/>
      <c r="I24" s="198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99">
        <f>ZakladDPHZaklVypocet</f>
        <v>0</v>
      </c>
      <c r="H25" s="200"/>
      <c r="I25" s="200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27">
        <f>I25*E25/100</f>
        <v>0</v>
      </c>
      <c r="H26" s="228"/>
      <c r="I26" s="228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29">
        <f>CenaCelkemBezDPH-(ZakladDPHSni+ZakladDPHZakl)</f>
        <v>0</v>
      </c>
      <c r="H27" s="229"/>
      <c r="I27" s="229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07">
        <f>A27</f>
        <v>0</v>
      </c>
      <c r="H28" s="207"/>
      <c r="I28" s="207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06">
        <f>ZakladDPHSni+DPHSni+ZakladDPHZakl+DPHZakl+Zaokrouhleni</f>
        <v>0</v>
      </c>
      <c r="H29" s="206"/>
      <c r="I29" s="206"/>
      <c r="J29" s="12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8"/>
      <c r="E34" s="209"/>
      <c r="G34" s="210"/>
      <c r="H34" s="211"/>
      <c r="I34" s="211"/>
      <c r="J34" s="25"/>
    </row>
    <row r="35" spans="1:10" ht="12.75" customHeight="1" x14ac:dyDescent="0.2">
      <c r="A35" s="2"/>
      <c r="B35" s="2"/>
      <c r="D35" s="196" t="s">
        <v>2</v>
      </c>
      <c r="E35" s="1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10" ht="25.5" hidden="1" customHeight="1" x14ac:dyDescent="0.2">
      <c r="A39" s="89">
        <v>1</v>
      </c>
      <c r="B39" s="100" t="s">
        <v>51</v>
      </c>
      <c r="C39" s="192"/>
      <c r="D39" s="192"/>
      <c r="E39" s="192"/>
      <c r="F39" s="101">
        <f>'02 1.03 Pol'!AE81</f>
        <v>0</v>
      </c>
      <c r="G39" s="102">
        <f>'02 1.03 Pol'!AF81</f>
        <v>0</v>
      </c>
      <c r="H39" s="103"/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89">
        <v>2</v>
      </c>
      <c r="B40" s="106"/>
      <c r="C40" s="193" t="s">
        <v>52</v>
      </c>
      <c r="D40" s="193"/>
      <c r="E40" s="193"/>
      <c r="F40" s="107"/>
      <c r="G40" s="108"/>
      <c r="H40" s="108"/>
      <c r="I40" s="109"/>
      <c r="J40" s="110"/>
    </row>
    <row r="41" spans="1:10" ht="25.5" hidden="1" customHeight="1" x14ac:dyDescent="0.2">
      <c r="A41" s="89">
        <v>2</v>
      </c>
      <c r="B41" s="106" t="s">
        <v>45</v>
      </c>
      <c r="C41" s="193" t="s">
        <v>46</v>
      </c>
      <c r="D41" s="193"/>
      <c r="E41" s="193"/>
      <c r="F41" s="107">
        <f>'02 1.03 Pol'!AE81</f>
        <v>0</v>
      </c>
      <c r="G41" s="108">
        <f>'02 1.03 Pol'!AF81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 x14ac:dyDescent="0.2">
      <c r="A42" s="89">
        <v>3</v>
      </c>
      <c r="B42" s="111" t="s">
        <v>43</v>
      </c>
      <c r="C42" s="192" t="s">
        <v>44</v>
      </c>
      <c r="D42" s="192"/>
      <c r="E42" s="192"/>
      <c r="F42" s="112">
        <f>'02 1.03 Pol'!AE81</f>
        <v>0</v>
      </c>
      <c r="G42" s="103">
        <f>'02 1.03 Pol'!AF81</f>
        <v>0</v>
      </c>
      <c r="H42" s="103"/>
      <c r="I42" s="104">
        <f>F42+G42+H42</f>
        <v>0</v>
      </c>
      <c r="J42" s="105" t="str">
        <f>IF(CenaCelkemVypocet=0,"",I42/CenaCelkemVypocet*100)</f>
        <v/>
      </c>
    </row>
    <row r="43" spans="1:10" ht="25.5" hidden="1" customHeight="1" x14ac:dyDescent="0.2">
      <c r="A43" s="89"/>
      <c r="B43" s="194" t="s">
        <v>53</v>
      </c>
      <c r="C43" s="195"/>
      <c r="D43" s="195"/>
      <c r="E43" s="195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7" spans="1:10" ht="15.75" x14ac:dyDescent="0.25">
      <c r="B47" s="125" t="s">
        <v>55</v>
      </c>
    </row>
    <row r="49" spans="1:10" ht="25.5" customHeight="1" x14ac:dyDescent="0.2">
      <c r="A49" s="127"/>
      <c r="B49" s="130" t="s">
        <v>17</v>
      </c>
      <c r="C49" s="130" t="s">
        <v>5</v>
      </c>
      <c r="D49" s="131"/>
      <c r="E49" s="131"/>
      <c r="F49" s="132" t="s">
        <v>56</v>
      </c>
      <c r="G49" s="132"/>
      <c r="H49" s="132"/>
      <c r="I49" s="132" t="s">
        <v>29</v>
      </c>
      <c r="J49" s="132" t="s">
        <v>0</v>
      </c>
    </row>
    <row r="50" spans="1:10" ht="36.75" customHeight="1" x14ac:dyDescent="0.2">
      <c r="A50" s="128"/>
      <c r="B50" s="133" t="s">
        <v>57</v>
      </c>
      <c r="C50" s="190" t="s">
        <v>58</v>
      </c>
      <c r="D50" s="191"/>
      <c r="E50" s="191"/>
      <c r="F50" s="139" t="s">
        <v>25</v>
      </c>
      <c r="G50" s="140"/>
      <c r="H50" s="140"/>
      <c r="I50" s="140">
        <f>'02 1.03 Pol'!G8</f>
        <v>0</v>
      </c>
      <c r="J50" s="137" t="str">
        <f>IF(I53=0,"",I50/I53*100)</f>
        <v/>
      </c>
    </row>
    <row r="51" spans="1:10" ht="36.75" customHeight="1" x14ac:dyDescent="0.2">
      <c r="A51" s="128"/>
      <c r="B51" s="133" t="s">
        <v>59</v>
      </c>
      <c r="C51" s="190" t="s">
        <v>60</v>
      </c>
      <c r="D51" s="191"/>
      <c r="E51" s="191"/>
      <c r="F51" s="139" t="s">
        <v>25</v>
      </c>
      <c r="G51" s="140"/>
      <c r="H51" s="140"/>
      <c r="I51" s="140">
        <f>'02 1.03 Pol'!G55</f>
        <v>0</v>
      </c>
      <c r="J51" s="137" t="str">
        <f>IF(I53=0,"",I51/I53*100)</f>
        <v/>
      </c>
    </row>
    <row r="52" spans="1:10" ht="36.75" customHeight="1" x14ac:dyDescent="0.2">
      <c r="A52" s="128"/>
      <c r="B52" s="133" t="s">
        <v>61</v>
      </c>
      <c r="C52" s="190" t="s">
        <v>62</v>
      </c>
      <c r="D52" s="191"/>
      <c r="E52" s="191"/>
      <c r="F52" s="139" t="s">
        <v>25</v>
      </c>
      <c r="G52" s="140"/>
      <c r="H52" s="140"/>
      <c r="I52" s="140">
        <f>'02 1.03 Pol'!G70</f>
        <v>0</v>
      </c>
      <c r="J52" s="137" t="str">
        <f>IF(I53=0,"",I52/I53*100)</f>
        <v/>
      </c>
    </row>
    <row r="53" spans="1:10" ht="25.5" customHeight="1" x14ac:dyDescent="0.2">
      <c r="A53" s="129"/>
      <c r="B53" s="134" t="s">
        <v>1</v>
      </c>
      <c r="C53" s="135"/>
      <c r="D53" s="136"/>
      <c r="E53" s="136"/>
      <c r="F53" s="141"/>
      <c r="G53" s="142"/>
      <c r="H53" s="142"/>
      <c r="I53" s="142">
        <f>SUM(I50:I52)</f>
        <v>0</v>
      </c>
      <c r="J53" s="138">
        <f>SUM(J50:J52)</f>
        <v>0</v>
      </c>
    </row>
    <row r="54" spans="1:10" x14ac:dyDescent="0.2">
      <c r="F54" s="87"/>
      <c r="G54" s="87"/>
      <c r="H54" s="87"/>
      <c r="I54" s="87"/>
      <c r="J54" s="88"/>
    </row>
    <row r="55" spans="1:10" x14ac:dyDescent="0.2">
      <c r="F55" s="87"/>
      <c r="G55" s="87"/>
      <c r="H55" s="87"/>
      <c r="I55" s="87"/>
      <c r="J55" s="88"/>
    </row>
    <row r="56" spans="1:10" x14ac:dyDescent="0.2">
      <c r="F56" s="87"/>
      <c r="G56" s="87"/>
      <c r="H56" s="87"/>
      <c r="I56" s="87"/>
      <c r="J56" s="88"/>
    </row>
  </sheetData>
  <sheetProtection algorithmName="SHA-512" hashValue="/JGtpSs8hcybRoc09OyRg1YbOFUd2TUyI4/tQTpunoEqZgISR3l7Pf6ZxnO1lytPSI3vTgtxqDnP0HngSYnwvQ==" saltValue="AnqVwe+8I6W1zbZgn0XGu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51:E51"/>
    <mergeCell ref="C52:E52"/>
    <mergeCell ref="C39:E39"/>
    <mergeCell ref="C40:E40"/>
    <mergeCell ref="C41:E41"/>
    <mergeCell ref="C42:E42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50" t="s">
        <v>7</v>
      </c>
      <c r="B2" s="49"/>
      <c r="C2" s="243"/>
      <c r="D2" s="243"/>
      <c r="E2" s="243"/>
      <c r="F2" s="243"/>
      <c r="G2" s="244"/>
    </row>
    <row r="3" spans="1:7" ht="24.95" customHeight="1" x14ac:dyDescent="0.2">
      <c r="A3" s="50" t="s">
        <v>8</v>
      </c>
      <c r="B3" s="49"/>
      <c r="C3" s="243"/>
      <c r="D3" s="243"/>
      <c r="E3" s="243"/>
      <c r="F3" s="243"/>
      <c r="G3" s="244"/>
    </row>
    <row r="4" spans="1:7" ht="24.95" customHeight="1" x14ac:dyDescent="0.2">
      <c r="A4" s="50" t="s">
        <v>9</v>
      </c>
      <c r="B4" s="49"/>
      <c r="C4" s="243"/>
      <c r="D4" s="243"/>
      <c r="E4" s="243"/>
      <c r="F4" s="243"/>
      <c r="G4" s="244"/>
    </row>
    <row r="5" spans="1:7" x14ac:dyDescent="0.2">
      <c r="B5" s="4"/>
      <c r="C5" s="5"/>
      <c r="D5" s="6"/>
    </row>
  </sheetData>
  <sheetProtection algorithmName="SHA-512" hashValue="B/4wa1rd817gGg1HTdMchNqPDKKmmdQs1qjj58RlBRHZ3JvcilrbAuoW/017PHLPShiCWcVMRXsD6kXNMWg9tQ==" saltValue="hjY0XO5HlwdJp9Pbo5Et/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4"/>
  <sheetViews>
    <sheetView tabSelected="1" workbookViewId="0">
      <pane ySplit="7" topLeftCell="A8" activePane="bottomLeft" state="frozen"/>
      <selection pane="bottomLeft" activeCell="C33" sqref="C33:G33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9" t="s">
        <v>65</v>
      </c>
      <c r="B1" s="249"/>
      <c r="C1" s="249"/>
      <c r="D1" s="249"/>
      <c r="E1" s="249"/>
      <c r="F1" s="249"/>
      <c r="G1" s="249"/>
      <c r="AG1" t="s">
        <v>66</v>
      </c>
    </row>
    <row r="2" spans="1:60" ht="24.95" customHeight="1" x14ac:dyDescent="0.2">
      <c r="A2" s="144" t="s">
        <v>7</v>
      </c>
      <c r="B2" s="49" t="s">
        <v>49</v>
      </c>
      <c r="C2" s="250" t="s">
        <v>50</v>
      </c>
      <c r="D2" s="251"/>
      <c r="E2" s="251"/>
      <c r="F2" s="251"/>
      <c r="G2" s="252"/>
      <c r="AG2" t="s">
        <v>67</v>
      </c>
    </row>
    <row r="3" spans="1:60" ht="24.95" customHeight="1" x14ac:dyDescent="0.2">
      <c r="A3" s="144" t="s">
        <v>8</v>
      </c>
      <c r="B3" s="49" t="s">
        <v>45</v>
      </c>
      <c r="C3" s="250" t="s">
        <v>46</v>
      </c>
      <c r="D3" s="251"/>
      <c r="E3" s="251"/>
      <c r="F3" s="251"/>
      <c r="G3" s="252"/>
      <c r="AC3" s="126" t="s">
        <v>67</v>
      </c>
      <c r="AG3" t="s">
        <v>68</v>
      </c>
    </row>
    <row r="4" spans="1:60" ht="24.95" customHeight="1" x14ac:dyDescent="0.2">
      <c r="A4" s="145" t="s">
        <v>9</v>
      </c>
      <c r="B4" s="146" t="s">
        <v>43</v>
      </c>
      <c r="C4" s="253" t="s">
        <v>44</v>
      </c>
      <c r="D4" s="254"/>
      <c r="E4" s="254"/>
      <c r="F4" s="254"/>
      <c r="G4" s="255"/>
      <c r="AG4" t="s">
        <v>69</v>
      </c>
    </row>
    <row r="5" spans="1:60" x14ac:dyDescent="0.2">
      <c r="D5" s="10"/>
    </row>
    <row r="6" spans="1:60" ht="38.25" x14ac:dyDescent="0.2">
      <c r="A6" s="148" t="s">
        <v>70</v>
      </c>
      <c r="B6" s="150" t="s">
        <v>71</v>
      </c>
      <c r="C6" s="150" t="s">
        <v>72</v>
      </c>
      <c r="D6" s="149" t="s">
        <v>73</v>
      </c>
      <c r="E6" s="148" t="s">
        <v>74</v>
      </c>
      <c r="F6" s="147" t="s">
        <v>75</v>
      </c>
      <c r="G6" s="148" t="s">
        <v>29</v>
      </c>
      <c r="H6" s="151" t="s">
        <v>30</v>
      </c>
      <c r="I6" s="151" t="s">
        <v>76</v>
      </c>
      <c r="J6" s="151" t="s">
        <v>31</v>
      </c>
      <c r="K6" s="151" t="s">
        <v>77</v>
      </c>
      <c r="L6" s="151" t="s">
        <v>78</v>
      </c>
      <c r="M6" s="151" t="s">
        <v>79</v>
      </c>
      <c r="N6" s="151" t="s">
        <v>80</v>
      </c>
      <c r="O6" s="151" t="s">
        <v>81</v>
      </c>
      <c r="P6" s="151" t="s">
        <v>82</v>
      </c>
      <c r="Q6" s="151" t="s">
        <v>83</v>
      </c>
      <c r="R6" s="151" t="s">
        <v>84</v>
      </c>
      <c r="S6" s="151" t="s">
        <v>85</v>
      </c>
      <c r="T6" s="151" t="s">
        <v>86</v>
      </c>
      <c r="U6" s="151" t="s">
        <v>87</v>
      </c>
      <c r="V6" s="151" t="s">
        <v>88</v>
      </c>
      <c r="W6" s="151" t="s">
        <v>89</v>
      </c>
      <c r="X6" s="151" t="s">
        <v>90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66" t="s">
        <v>91</v>
      </c>
      <c r="B8" s="167" t="s">
        <v>57</v>
      </c>
      <c r="C8" s="180" t="s">
        <v>58</v>
      </c>
      <c r="D8" s="168"/>
      <c r="E8" s="169"/>
      <c r="F8" s="170"/>
      <c r="G8" s="170">
        <f>SUMIF(AG9:AG54,"&lt;&gt;NOR",G9:G54)</f>
        <v>0</v>
      </c>
      <c r="H8" s="170"/>
      <c r="I8" s="170">
        <f>SUM(I9:I54)</f>
        <v>0</v>
      </c>
      <c r="J8" s="170"/>
      <c r="K8" s="170">
        <f>SUM(K9:K54)</f>
        <v>0</v>
      </c>
      <c r="L8" s="170"/>
      <c r="M8" s="170">
        <f>SUM(M9:M54)</f>
        <v>0</v>
      </c>
      <c r="N8" s="170"/>
      <c r="O8" s="170">
        <f>SUM(O9:O54)</f>
        <v>0</v>
      </c>
      <c r="P8" s="170"/>
      <c r="Q8" s="170">
        <f>SUM(Q9:Q54)</f>
        <v>0</v>
      </c>
      <c r="R8" s="170"/>
      <c r="S8" s="170"/>
      <c r="T8" s="171"/>
      <c r="U8" s="165"/>
      <c r="V8" s="165">
        <f>SUM(V9:V54)</f>
        <v>0</v>
      </c>
      <c r="W8" s="165"/>
      <c r="X8" s="165"/>
      <c r="AG8" t="s">
        <v>92</v>
      </c>
    </row>
    <row r="9" spans="1:60" ht="22.5" outlineLevel="1" x14ac:dyDescent="0.2">
      <c r="A9" s="172">
        <v>1</v>
      </c>
      <c r="B9" s="173" t="s">
        <v>93</v>
      </c>
      <c r="C9" s="181" t="s">
        <v>133</v>
      </c>
      <c r="D9" s="174" t="s">
        <v>94</v>
      </c>
      <c r="E9" s="175">
        <v>1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7"/>
      <c r="S9" s="177" t="s">
        <v>95</v>
      </c>
      <c r="T9" s="178" t="s">
        <v>96</v>
      </c>
      <c r="U9" s="161">
        <v>0</v>
      </c>
      <c r="V9" s="161">
        <f>ROUND(E9*U9,2)</f>
        <v>0</v>
      </c>
      <c r="W9" s="161"/>
      <c r="X9" s="161" t="s">
        <v>97</v>
      </c>
      <c r="Y9" s="152"/>
      <c r="Z9" s="152"/>
      <c r="AA9" s="152"/>
      <c r="AB9" s="152"/>
      <c r="AC9" s="152"/>
      <c r="AD9" s="152"/>
      <c r="AE9" s="152"/>
      <c r="AF9" s="152"/>
      <c r="AG9" s="152" t="s">
        <v>98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9"/>
      <c r="B10" s="160"/>
      <c r="C10" s="247" t="s">
        <v>154</v>
      </c>
      <c r="D10" s="248"/>
      <c r="E10" s="248"/>
      <c r="F10" s="248"/>
      <c r="G10" s="248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52"/>
      <c r="Z10" s="152"/>
      <c r="AA10" s="152"/>
      <c r="AB10" s="152"/>
      <c r="AC10" s="152"/>
      <c r="AD10" s="152"/>
      <c r="AE10" s="152"/>
      <c r="AF10" s="152"/>
      <c r="AG10" s="152" t="s">
        <v>99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9"/>
      <c r="B11" s="160"/>
      <c r="C11" s="245" t="s">
        <v>100</v>
      </c>
      <c r="D11" s="246"/>
      <c r="E11" s="246"/>
      <c r="F11" s="246"/>
      <c r="G11" s="246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52"/>
      <c r="Z11" s="152"/>
      <c r="AA11" s="152"/>
      <c r="AB11" s="152"/>
      <c r="AC11" s="152"/>
      <c r="AD11" s="152"/>
      <c r="AE11" s="152"/>
      <c r="AF11" s="152"/>
      <c r="AG11" s="152" t="s">
        <v>99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9"/>
      <c r="B12" s="160"/>
      <c r="C12" s="245" t="s">
        <v>101</v>
      </c>
      <c r="D12" s="246"/>
      <c r="E12" s="246"/>
      <c r="F12" s="246"/>
      <c r="G12" s="246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52"/>
      <c r="Z12" s="152"/>
      <c r="AA12" s="152"/>
      <c r="AB12" s="152"/>
      <c r="AC12" s="152"/>
      <c r="AD12" s="152"/>
      <c r="AE12" s="152"/>
      <c r="AF12" s="152"/>
      <c r="AG12" s="152" t="s">
        <v>99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59"/>
      <c r="B13" s="160"/>
      <c r="C13" s="245" t="s">
        <v>102</v>
      </c>
      <c r="D13" s="246"/>
      <c r="E13" s="246"/>
      <c r="F13" s="246"/>
      <c r="G13" s="246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52"/>
      <c r="Z13" s="152"/>
      <c r="AA13" s="152"/>
      <c r="AB13" s="152"/>
      <c r="AC13" s="152"/>
      <c r="AD13" s="152"/>
      <c r="AE13" s="152"/>
      <c r="AF13" s="152"/>
      <c r="AG13" s="152" t="s">
        <v>99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9"/>
      <c r="B14" s="160"/>
      <c r="C14" s="245" t="s">
        <v>103</v>
      </c>
      <c r="D14" s="246"/>
      <c r="E14" s="246"/>
      <c r="F14" s="246"/>
      <c r="G14" s="246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52"/>
      <c r="Z14" s="152"/>
      <c r="AA14" s="152"/>
      <c r="AB14" s="152"/>
      <c r="AC14" s="152"/>
      <c r="AD14" s="152"/>
      <c r="AE14" s="152"/>
      <c r="AF14" s="152"/>
      <c r="AG14" s="152" t="s">
        <v>99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59"/>
      <c r="B15" s="160"/>
      <c r="C15" s="245" t="s">
        <v>104</v>
      </c>
      <c r="D15" s="246"/>
      <c r="E15" s="246"/>
      <c r="F15" s="246"/>
      <c r="G15" s="246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52"/>
      <c r="Z15" s="152"/>
      <c r="AA15" s="152"/>
      <c r="AB15" s="152"/>
      <c r="AC15" s="152"/>
      <c r="AD15" s="152"/>
      <c r="AE15" s="152"/>
      <c r="AF15" s="152"/>
      <c r="AG15" s="152" t="s">
        <v>99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9"/>
      <c r="B16" s="160"/>
      <c r="C16" s="245" t="s">
        <v>105</v>
      </c>
      <c r="D16" s="246"/>
      <c r="E16" s="246"/>
      <c r="F16" s="246"/>
      <c r="G16" s="246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52"/>
      <c r="Z16" s="152"/>
      <c r="AA16" s="152"/>
      <c r="AB16" s="152"/>
      <c r="AC16" s="152"/>
      <c r="AD16" s="152"/>
      <c r="AE16" s="152"/>
      <c r="AF16" s="152"/>
      <c r="AG16" s="152" t="s">
        <v>99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9"/>
      <c r="B17" s="160"/>
      <c r="C17" s="245" t="s">
        <v>106</v>
      </c>
      <c r="D17" s="246"/>
      <c r="E17" s="246"/>
      <c r="F17" s="246"/>
      <c r="G17" s="246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52"/>
      <c r="Z17" s="152"/>
      <c r="AA17" s="152"/>
      <c r="AB17" s="152"/>
      <c r="AC17" s="152"/>
      <c r="AD17" s="152"/>
      <c r="AE17" s="152"/>
      <c r="AF17" s="152"/>
      <c r="AG17" s="152" t="s">
        <v>99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9"/>
      <c r="B18" s="160"/>
      <c r="C18" s="245" t="s">
        <v>153</v>
      </c>
      <c r="D18" s="246"/>
      <c r="E18" s="246"/>
      <c r="F18" s="246"/>
      <c r="G18" s="246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52"/>
      <c r="Z18" s="152"/>
      <c r="AA18" s="152"/>
      <c r="AB18" s="152"/>
      <c r="AC18" s="152"/>
      <c r="AD18" s="152"/>
      <c r="AE18" s="152"/>
      <c r="AF18" s="152"/>
      <c r="AG18" s="152" t="s">
        <v>99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59"/>
      <c r="B19" s="160"/>
      <c r="C19" s="182" t="s">
        <v>136</v>
      </c>
      <c r="D19" s="162"/>
      <c r="E19" s="163"/>
      <c r="F19" s="164"/>
      <c r="G19" s="164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52"/>
      <c r="Z19" s="152"/>
      <c r="AA19" s="152"/>
      <c r="AB19" s="152"/>
      <c r="AC19" s="152"/>
      <c r="AD19" s="152"/>
      <c r="AE19" s="152"/>
      <c r="AF19" s="152"/>
      <c r="AG19" s="152" t="s">
        <v>99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9"/>
      <c r="B20" s="160"/>
      <c r="C20" s="182"/>
      <c r="D20" s="162"/>
      <c r="E20" s="163"/>
      <c r="F20" s="164"/>
      <c r="G20" s="164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52"/>
      <c r="Z20" s="152"/>
      <c r="AA20" s="152"/>
      <c r="AB20" s="152"/>
      <c r="AC20" s="152"/>
      <c r="AD20" s="152"/>
      <c r="AE20" s="152"/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59"/>
      <c r="B21" s="160"/>
      <c r="C21" s="245" t="s">
        <v>134</v>
      </c>
      <c r="D21" s="246"/>
      <c r="E21" s="246"/>
      <c r="F21" s="246"/>
      <c r="G21" s="246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52"/>
      <c r="Z21" s="152"/>
      <c r="AA21" s="152"/>
      <c r="AB21" s="152"/>
      <c r="AC21" s="152"/>
      <c r="AD21" s="152"/>
      <c r="AE21" s="152"/>
      <c r="AF21" s="152"/>
      <c r="AG21" s="152" t="s">
        <v>99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9"/>
      <c r="B22" s="160"/>
      <c r="C22" s="245" t="s">
        <v>135</v>
      </c>
      <c r="D22" s="246"/>
      <c r="E22" s="246"/>
      <c r="F22" s="246"/>
      <c r="G22" s="246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52"/>
      <c r="Z22" s="152"/>
      <c r="AA22" s="152"/>
      <c r="AB22" s="152"/>
      <c r="AC22" s="152"/>
      <c r="AD22" s="152"/>
      <c r="AE22" s="152"/>
      <c r="AF22" s="152"/>
      <c r="AG22" s="152" t="s">
        <v>99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59"/>
      <c r="B23" s="160"/>
      <c r="C23" s="182" t="s">
        <v>107</v>
      </c>
      <c r="D23" s="162"/>
      <c r="E23" s="163"/>
      <c r="F23" s="164"/>
      <c r="G23" s="164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52"/>
      <c r="Z23" s="152"/>
      <c r="AA23" s="152"/>
      <c r="AB23" s="152"/>
      <c r="AC23" s="152"/>
      <c r="AD23" s="152"/>
      <c r="AE23" s="152"/>
      <c r="AF23" s="152"/>
      <c r="AG23" s="152" t="s">
        <v>99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9"/>
      <c r="B24" s="160"/>
      <c r="C24" s="245" t="s">
        <v>108</v>
      </c>
      <c r="D24" s="246"/>
      <c r="E24" s="246"/>
      <c r="F24" s="246"/>
      <c r="G24" s="246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52"/>
      <c r="Z24" s="152"/>
      <c r="AA24" s="152"/>
      <c r="AB24" s="152"/>
      <c r="AC24" s="152"/>
      <c r="AD24" s="152"/>
      <c r="AE24" s="152"/>
      <c r="AF24" s="152"/>
      <c r="AG24" s="152" t="s">
        <v>99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72">
        <v>2</v>
      </c>
      <c r="B25" s="173" t="s">
        <v>109</v>
      </c>
      <c r="C25" s="181" t="s">
        <v>110</v>
      </c>
      <c r="D25" s="174" t="s">
        <v>94</v>
      </c>
      <c r="E25" s="175">
        <v>30</v>
      </c>
      <c r="F25" s="176"/>
      <c r="G25" s="177">
        <f>ROUND(E25*F25,2)</f>
        <v>0</v>
      </c>
      <c r="H25" s="176"/>
      <c r="I25" s="177">
        <f>ROUND(E25*H25,2)</f>
        <v>0</v>
      </c>
      <c r="J25" s="176"/>
      <c r="K25" s="177">
        <f>ROUND(E25*J25,2)</f>
        <v>0</v>
      </c>
      <c r="L25" s="177">
        <v>21</v>
      </c>
      <c r="M25" s="177">
        <f>G25*(1+L25/100)</f>
        <v>0</v>
      </c>
      <c r="N25" s="177">
        <v>0</v>
      </c>
      <c r="O25" s="177">
        <f>ROUND(E25*N25,2)</f>
        <v>0</v>
      </c>
      <c r="P25" s="177">
        <v>0</v>
      </c>
      <c r="Q25" s="177">
        <f>ROUND(E25*P25,2)</f>
        <v>0</v>
      </c>
      <c r="R25" s="177"/>
      <c r="S25" s="177" t="s">
        <v>95</v>
      </c>
      <c r="T25" s="178" t="s">
        <v>96</v>
      </c>
      <c r="U25" s="161">
        <v>0</v>
      </c>
      <c r="V25" s="161">
        <f>ROUND(E25*U25,2)</f>
        <v>0</v>
      </c>
      <c r="W25" s="161"/>
      <c r="X25" s="161" t="s">
        <v>97</v>
      </c>
      <c r="Y25" s="152"/>
      <c r="Z25" s="152"/>
      <c r="AA25" s="152"/>
      <c r="AB25" s="152"/>
      <c r="AC25" s="152"/>
      <c r="AD25" s="152"/>
      <c r="AE25" s="152"/>
      <c r="AF25" s="152"/>
      <c r="AG25" s="152" t="s">
        <v>98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9"/>
      <c r="B26" s="160"/>
      <c r="C26" s="247" t="s">
        <v>137</v>
      </c>
      <c r="D26" s="248"/>
      <c r="E26" s="248"/>
      <c r="F26" s="248"/>
      <c r="G26" s="248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52"/>
      <c r="Z26" s="152"/>
      <c r="AA26" s="152"/>
      <c r="AB26" s="152"/>
      <c r="AC26" s="152"/>
      <c r="AD26" s="152"/>
      <c r="AE26" s="152"/>
      <c r="AF26" s="152"/>
      <c r="AG26" s="152" t="s">
        <v>99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9"/>
      <c r="B27" s="160"/>
      <c r="C27" s="245" t="s">
        <v>138</v>
      </c>
      <c r="D27" s="246"/>
      <c r="E27" s="246"/>
      <c r="F27" s="246"/>
      <c r="G27" s="246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52"/>
      <c r="Z27" s="152"/>
      <c r="AA27" s="152"/>
      <c r="AB27" s="152"/>
      <c r="AC27" s="152"/>
      <c r="AD27" s="152"/>
      <c r="AE27" s="152"/>
      <c r="AF27" s="152"/>
      <c r="AG27" s="152" t="s">
        <v>99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9"/>
      <c r="B28" s="160"/>
      <c r="C28" s="245" t="s">
        <v>139</v>
      </c>
      <c r="D28" s="246"/>
      <c r="E28" s="246"/>
      <c r="F28" s="246"/>
      <c r="G28" s="246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52"/>
      <c r="Z28" s="152"/>
      <c r="AA28" s="152"/>
      <c r="AB28" s="152"/>
      <c r="AC28" s="152"/>
      <c r="AD28" s="152"/>
      <c r="AE28" s="152"/>
      <c r="AF28" s="152"/>
      <c r="AG28" s="152" t="s">
        <v>99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9"/>
      <c r="B29" s="160"/>
      <c r="C29" s="245" t="s">
        <v>140</v>
      </c>
      <c r="D29" s="246"/>
      <c r="E29" s="246"/>
      <c r="F29" s="246"/>
      <c r="G29" s="246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52"/>
      <c r="Z29" s="152"/>
      <c r="AA29" s="152"/>
      <c r="AB29" s="152"/>
      <c r="AC29" s="152"/>
      <c r="AD29" s="152"/>
      <c r="AE29" s="152"/>
      <c r="AF29" s="152"/>
      <c r="AG29" s="152" t="s">
        <v>99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9"/>
      <c r="B30" s="160"/>
      <c r="C30" s="186"/>
      <c r="D30" s="187"/>
      <c r="E30" s="187"/>
      <c r="F30" s="187"/>
      <c r="G30" s="187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52"/>
      <c r="Z30" s="152"/>
      <c r="AA30" s="152"/>
      <c r="AB30" s="152"/>
      <c r="AC30" s="152"/>
      <c r="AD30" s="152"/>
      <c r="AE30" s="152"/>
      <c r="AF30" s="152"/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9"/>
      <c r="B31" s="160"/>
      <c r="C31" s="186" t="s">
        <v>141</v>
      </c>
      <c r="D31" s="187"/>
      <c r="E31" s="187"/>
      <c r="F31" s="187"/>
      <c r="G31" s="187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52"/>
      <c r="Z31" s="152"/>
      <c r="AA31" s="152"/>
      <c r="AB31" s="152"/>
      <c r="AC31" s="152"/>
      <c r="AD31" s="152"/>
      <c r="AE31" s="152"/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ht="22.5" outlineLevel="1" x14ac:dyDescent="0.2">
      <c r="A32" s="159"/>
      <c r="B32" s="160"/>
      <c r="C32" s="186" t="s">
        <v>145</v>
      </c>
      <c r="D32" s="162"/>
      <c r="E32" s="163"/>
      <c r="F32" s="164"/>
      <c r="G32" s="164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52"/>
      <c r="Z32" s="152"/>
      <c r="AA32" s="152"/>
      <c r="AB32" s="152"/>
      <c r="AC32" s="152"/>
      <c r="AD32" s="152"/>
      <c r="AE32" s="152"/>
      <c r="AF32" s="152"/>
      <c r="AG32" s="152" t="s">
        <v>99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59"/>
      <c r="B33" s="160"/>
      <c r="C33" s="245" t="s">
        <v>111</v>
      </c>
      <c r="D33" s="246"/>
      <c r="E33" s="246"/>
      <c r="F33" s="246"/>
      <c r="G33" s="246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52"/>
      <c r="Z33" s="152"/>
      <c r="AA33" s="152"/>
      <c r="AB33" s="152"/>
      <c r="AC33" s="152"/>
      <c r="AD33" s="152"/>
      <c r="AE33" s="152"/>
      <c r="AF33" s="152"/>
      <c r="AG33" s="152" t="s">
        <v>99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72">
        <v>3</v>
      </c>
      <c r="B34" s="173" t="s">
        <v>112</v>
      </c>
      <c r="C34" s="181" t="s">
        <v>113</v>
      </c>
      <c r="D34" s="174" t="s">
        <v>94</v>
      </c>
      <c r="E34" s="175">
        <v>1</v>
      </c>
      <c r="F34" s="176"/>
      <c r="G34" s="177">
        <f>ROUND(E34*F34,2)</f>
        <v>0</v>
      </c>
      <c r="H34" s="176"/>
      <c r="I34" s="177">
        <f>ROUND(E34*H34,2)</f>
        <v>0</v>
      </c>
      <c r="J34" s="176"/>
      <c r="K34" s="177">
        <f>ROUND(E34*J34,2)</f>
        <v>0</v>
      </c>
      <c r="L34" s="177">
        <v>21</v>
      </c>
      <c r="M34" s="177">
        <f>G34*(1+L34/100)</f>
        <v>0</v>
      </c>
      <c r="N34" s="177">
        <v>0</v>
      </c>
      <c r="O34" s="177">
        <f>ROUND(E34*N34,2)</f>
        <v>0</v>
      </c>
      <c r="P34" s="177">
        <v>0</v>
      </c>
      <c r="Q34" s="177">
        <f>ROUND(E34*P34,2)</f>
        <v>0</v>
      </c>
      <c r="R34" s="177"/>
      <c r="S34" s="177" t="s">
        <v>95</v>
      </c>
      <c r="T34" s="178" t="s">
        <v>96</v>
      </c>
      <c r="U34" s="161">
        <v>0</v>
      </c>
      <c r="V34" s="161">
        <f>ROUND(E34*U34,2)</f>
        <v>0</v>
      </c>
      <c r="W34" s="161"/>
      <c r="X34" s="161" t="s">
        <v>97</v>
      </c>
      <c r="Y34" s="152"/>
      <c r="Z34" s="152"/>
      <c r="AA34" s="152"/>
      <c r="AB34" s="152"/>
      <c r="AC34" s="152"/>
      <c r="AD34" s="152"/>
      <c r="AE34" s="152"/>
      <c r="AF34" s="152"/>
      <c r="AG34" s="152" t="s">
        <v>98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9"/>
      <c r="B35" s="160"/>
      <c r="C35" s="247" t="s">
        <v>114</v>
      </c>
      <c r="D35" s="248"/>
      <c r="E35" s="248"/>
      <c r="F35" s="248"/>
      <c r="G35" s="248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52"/>
      <c r="Z35" s="152"/>
      <c r="AA35" s="152"/>
      <c r="AB35" s="152"/>
      <c r="AC35" s="152"/>
      <c r="AD35" s="152"/>
      <c r="AE35" s="152"/>
      <c r="AF35" s="152"/>
      <c r="AG35" s="152" t="s">
        <v>99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59"/>
      <c r="B36" s="160"/>
      <c r="C36" s="245" t="s">
        <v>115</v>
      </c>
      <c r="D36" s="246"/>
      <c r="E36" s="246"/>
      <c r="F36" s="246"/>
      <c r="G36" s="246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52"/>
      <c r="Z36" s="152"/>
      <c r="AA36" s="152"/>
      <c r="AB36" s="152"/>
      <c r="AC36" s="152"/>
      <c r="AD36" s="152"/>
      <c r="AE36" s="152"/>
      <c r="AF36" s="152"/>
      <c r="AG36" s="152" t="s">
        <v>99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9"/>
      <c r="B37" s="160"/>
      <c r="C37" s="247" t="s">
        <v>137</v>
      </c>
      <c r="D37" s="248"/>
      <c r="E37" s="248"/>
      <c r="F37" s="248"/>
      <c r="G37" s="248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52"/>
      <c r="Z37" s="152"/>
      <c r="AA37" s="152"/>
      <c r="AB37" s="152"/>
      <c r="AC37" s="152"/>
      <c r="AD37" s="152"/>
      <c r="AE37" s="152"/>
      <c r="AF37" s="152"/>
      <c r="AG37" s="152" t="s">
        <v>99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59"/>
      <c r="B38" s="160"/>
      <c r="C38" s="245" t="s">
        <v>142</v>
      </c>
      <c r="D38" s="246"/>
      <c r="E38" s="246"/>
      <c r="F38" s="246"/>
      <c r="G38" s="246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52"/>
      <c r="Z38" s="152"/>
      <c r="AA38" s="152"/>
      <c r="AB38" s="152"/>
      <c r="AC38" s="152"/>
      <c r="AD38" s="152"/>
      <c r="AE38" s="152"/>
      <c r="AF38" s="152"/>
      <c r="AG38" s="152" t="s">
        <v>99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9"/>
      <c r="B39" s="160"/>
      <c r="C39" s="245" t="s">
        <v>143</v>
      </c>
      <c r="D39" s="246"/>
      <c r="E39" s="246"/>
      <c r="F39" s="246"/>
      <c r="G39" s="246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52"/>
      <c r="Z39" s="152"/>
      <c r="AA39" s="152"/>
      <c r="AB39" s="152"/>
      <c r="AC39" s="152"/>
      <c r="AD39" s="152"/>
      <c r="AE39" s="152"/>
      <c r="AF39" s="152"/>
      <c r="AG39" s="152" t="s">
        <v>99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59"/>
      <c r="B40" s="160"/>
      <c r="C40" s="245" t="s">
        <v>144</v>
      </c>
      <c r="D40" s="246"/>
      <c r="E40" s="246"/>
      <c r="F40" s="246"/>
      <c r="G40" s="246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52"/>
      <c r="Z40" s="152"/>
      <c r="AA40" s="152"/>
      <c r="AB40" s="152"/>
      <c r="AC40" s="152"/>
      <c r="AD40" s="152"/>
      <c r="AE40" s="152"/>
      <c r="AF40" s="152"/>
      <c r="AG40" s="152" t="s">
        <v>99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9"/>
      <c r="B41" s="160"/>
      <c r="C41" s="245" t="s">
        <v>139</v>
      </c>
      <c r="D41" s="246"/>
      <c r="E41" s="246"/>
      <c r="F41" s="246"/>
      <c r="G41" s="246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52"/>
      <c r="Z41" s="152"/>
      <c r="AA41" s="152"/>
      <c r="AB41" s="152"/>
      <c r="AC41" s="152"/>
      <c r="AD41" s="152"/>
      <c r="AE41" s="152"/>
      <c r="AF41" s="152"/>
      <c r="AG41" s="152" t="s">
        <v>99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59"/>
      <c r="B42" s="160"/>
      <c r="C42" s="186" t="s">
        <v>140</v>
      </c>
      <c r="D42" s="187"/>
      <c r="E42" s="187"/>
      <c r="F42" s="187"/>
      <c r="G42" s="187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61"/>
      <c r="Y42" s="152"/>
      <c r="Z42" s="152"/>
      <c r="AA42" s="152"/>
      <c r="AB42" s="152"/>
      <c r="AC42" s="152"/>
      <c r="AD42" s="152"/>
      <c r="AE42" s="152"/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4" customHeight="1" outlineLevel="1" x14ac:dyDescent="0.2">
      <c r="A43" s="159"/>
      <c r="B43" s="160"/>
      <c r="C43" s="245" t="s">
        <v>145</v>
      </c>
      <c r="D43" s="246"/>
      <c r="E43" s="246"/>
      <c r="F43" s="246"/>
      <c r="G43" s="246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61"/>
      <c r="Y43" s="152"/>
      <c r="Z43" s="152"/>
      <c r="AA43" s="152"/>
      <c r="AB43" s="152"/>
      <c r="AC43" s="152"/>
      <c r="AD43" s="152"/>
      <c r="AE43" s="152"/>
      <c r="AF43" s="152"/>
      <c r="AG43" s="152" t="s">
        <v>99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59"/>
      <c r="B44" s="160"/>
      <c r="C44" s="245"/>
      <c r="D44" s="246"/>
      <c r="E44" s="246"/>
      <c r="F44" s="246"/>
      <c r="G44" s="246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1"/>
      <c r="Y44" s="152"/>
      <c r="Z44" s="152"/>
      <c r="AA44" s="152"/>
      <c r="AB44" s="152"/>
      <c r="AC44" s="152"/>
      <c r="AD44" s="152"/>
      <c r="AE44" s="152"/>
      <c r="AF44" s="152"/>
      <c r="AG44" s="152" t="s">
        <v>99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59"/>
      <c r="B45" s="160"/>
      <c r="C45" s="245" t="s">
        <v>116</v>
      </c>
      <c r="D45" s="246"/>
      <c r="E45" s="246"/>
      <c r="F45" s="246"/>
      <c r="G45" s="246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61"/>
      <c r="Y45" s="152"/>
      <c r="Z45" s="152"/>
      <c r="AA45" s="152"/>
      <c r="AB45" s="152"/>
      <c r="AC45" s="152"/>
      <c r="AD45" s="152"/>
      <c r="AE45" s="152"/>
      <c r="AF45" s="152"/>
      <c r="AG45" s="152" t="s">
        <v>99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59"/>
      <c r="B46" s="160"/>
      <c r="C46" s="245" t="s">
        <v>146</v>
      </c>
      <c r="D46" s="246"/>
      <c r="E46" s="246"/>
      <c r="F46" s="246"/>
      <c r="G46" s="246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52"/>
      <c r="Z46" s="152"/>
      <c r="AA46" s="152"/>
      <c r="AB46" s="152"/>
      <c r="AC46" s="152"/>
      <c r="AD46" s="152"/>
      <c r="AE46" s="152"/>
      <c r="AF46" s="152"/>
      <c r="AG46" s="152" t="s">
        <v>99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59"/>
      <c r="B47" s="160"/>
      <c r="C47" s="245" t="s">
        <v>111</v>
      </c>
      <c r="D47" s="246"/>
      <c r="E47" s="246"/>
      <c r="F47" s="246"/>
      <c r="G47" s="246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61"/>
      <c r="Y47" s="152"/>
      <c r="Z47" s="152"/>
      <c r="AA47" s="152"/>
      <c r="AB47" s="152"/>
      <c r="AC47" s="152"/>
      <c r="AD47" s="152"/>
      <c r="AE47" s="152"/>
      <c r="AF47" s="152"/>
      <c r="AG47" s="152" t="s">
        <v>99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72">
        <v>4</v>
      </c>
      <c r="B48" s="173" t="s">
        <v>117</v>
      </c>
      <c r="C48" s="181" t="s">
        <v>147</v>
      </c>
      <c r="D48" s="174" t="s">
        <v>118</v>
      </c>
      <c r="E48" s="175">
        <v>1</v>
      </c>
      <c r="F48" s="176"/>
      <c r="G48" s="177">
        <f>ROUND(E48*F48,2)</f>
        <v>0</v>
      </c>
      <c r="H48" s="176"/>
      <c r="I48" s="177">
        <f>ROUND(E48*H48,2)</f>
        <v>0</v>
      </c>
      <c r="J48" s="176"/>
      <c r="K48" s="177">
        <f>ROUND(E48*J48,2)</f>
        <v>0</v>
      </c>
      <c r="L48" s="177">
        <v>21</v>
      </c>
      <c r="M48" s="177">
        <f>G48*(1+L48/100)</f>
        <v>0</v>
      </c>
      <c r="N48" s="177">
        <v>0</v>
      </c>
      <c r="O48" s="177">
        <f>ROUND(E48*N48,2)</f>
        <v>0</v>
      </c>
      <c r="P48" s="177">
        <v>0</v>
      </c>
      <c r="Q48" s="177">
        <f>ROUND(E48*P48,2)</f>
        <v>0</v>
      </c>
      <c r="R48" s="177"/>
      <c r="S48" s="177" t="s">
        <v>95</v>
      </c>
      <c r="T48" s="178" t="s">
        <v>96</v>
      </c>
      <c r="U48" s="161">
        <v>0</v>
      </c>
      <c r="V48" s="161">
        <f>ROUND(E48*U48,2)</f>
        <v>0</v>
      </c>
      <c r="W48" s="161"/>
      <c r="X48" s="161" t="s">
        <v>97</v>
      </c>
      <c r="Y48" s="152"/>
      <c r="Z48" s="152"/>
      <c r="AA48" s="152"/>
      <c r="AB48" s="152"/>
      <c r="AC48" s="152"/>
      <c r="AD48" s="152"/>
      <c r="AE48" s="152"/>
      <c r="AF48" s="152"/>
      <c r="AG48" s="152" t="s">
        <v>119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59"/>
      <c r="B49" s="160"/>
      <c r="C49" s="245" t="s">
        <v>152</v>
      </c>
      <c r="D49" s="246"/>
      <c r="E49" s="246"/>
      <c r="F49" s="246"/>
      <c r="G49" s="246"/>
      <c r="H49" s="188"/>
      <c r="I49" s="161"/>
      <c r="J49" s="188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52"/>
      <c r="Z49" s="152"/>
      <c r="AA49" s="152"/>
      <c r="AB49" s="152"/>
      <c r="AC49" s="152"/>
      <c r="AD49" s="152"/>
      <c r="AE49" s="152"/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59"/>
      <c r="B50" s="160"/>
      <c r="C50" s="245" t="s">
        <v>149</v>
      </c>
      <c r="D50" s="246"/>
      <c r="E50" s="246"/>
      <c r="F50" s="246"/>
      <c r="G50" s="246"/>
      <c r="H50" s="188"/>
      <c r="I50" s="161"/>
      <c r="J50" s="188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52"/>
      <c r="Z50" s="152"/>
      <c r="AA50" s="152"/>
      <c r="AB50" s="152"/>
      <c r="AC50" s="152"/>
      <c r="AD50" s="152"/>
      <c r="AE50" s="152"/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59"/>
      <c r="B51" s="160"/>
      <c r="C51" s="245" t="s">
        <v>148</v>
      </c>
      <c r="D51" s="246"/>
      <c r="E51" s="246"/>
      <c r="F51" s="246"/>
      <c r="G51" s="246"/>
      <c r="H51" s="188"/>
      <c r="I51" s="161"/>
      <c r="J51" s="188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1"/>
      <c r="Y51" s="152"/>
      <c r="Z51" s="152"/>
      <c r="AA51" s="152"/>
      <c r="AB51" s="152"/>
      <c r="AC51" s="152"/>
      <c r="AD51" s="152"/>
      <c r="AE51" s="152"/>
      <c r="AF51" s="152"/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59"/>
      <c r="B52" s="160"/>
      <c r="C52" s="245" t="s">
        <v>150</v>
      </c>
      <c r="D52" s="246"/>
      <c r="E52" s="246"/>
      <c r="F52" s="246"/>
      <c r="G52" s="246"/>
      <c r="H52" s="188"/>
      <c r="I52" s="161"/>
      <c r="J52" s="188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52"/>
      <c r="Z52" s="152"/>
      <c r="AA52" s="152"/>
      <c r="AB52" s="152"/>
      <c r="AC52" s="152"/>
      <c r="AD52" s="152"/>
      <c r="AE52" s="152"/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59"/>
      <c r="B53" s="160"/>
      <c r="C53" s="245" t="s">
        <v>151</v>
      </c>
      <c r="D53" s="246"/>
      <c r="E53" s="246"/>
      <c r="F53" s="246"/>
      <c r="G53" s="246"/>
      <c r="H53" s="188"/>
      <c r="I53" s="161"/>
      <c r="J53" s="188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61"/>
      <c r="Y53" s="152"/>
      <c r="Z53" s="152"/>
      <c r="AA53" s="152"/>
      <c r="AB53" s="152"/>
      <c r="AC53" s="152"/>
      <c r="AD53" s="152"/>
      <c r="AE53" s="152"/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59"/>
      <c r="B54" s="160"/>
      <c r="C54" s="247" t="s">
        <v>111</v>
      </c>
      <c r="D54" s="248"/>
      <c r="E54" s="248"/>
      <c r="F54" s="248"/>
      <c r="G54" s="248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61"/>
      <c r="Y54" s="152"/>
      <c r="Z54" s="152"/>
      <c r="AA54" s="152"/>
      <c r="AB54" s="152"/>
      <c r="AC54" s="152"/>
      <c r="AD54" s="152"/>
      <c r="AE54" s="152"/>
      <c r="AF54" s="152"/>
      <c r="AG54" s="152" t="s">
        <v>99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x14ac:dyDescent="0.2">
      <c r="A55" s="166" t="s">
        <v>91</v>
      </c>
      <c r="B55" s="167" t="s">
        <v>59</v>
      </c>
      <c r="C55" s="180" t="s">
        <v>60</v>
      </c>
      <c r="D55" s="168"/>
      <c r="E55" s="169"/>
      <c r="F55" s="170"/>
      <c r="G55" s="170">
        <f>SUMIF(AG56:AG69,"&lt;&gt;NOR",G56:G69)</f>
        <v>0</v>
      </c>
      <c r="H55" s="170"/>
      <c r="I55" s="170">
        <f>SUM(I56:I69)</f>
        <v>0</v>
      </c>
      <c r="J55" s="170"/>
      <c r="K55" s="170">
        <f>SUM(K56:K69)</f>
        <v>0</v>
      </c>
      <c r="L55" s="170"/>
      <c r="M55" s="170">
        <f>SUM(M56:M69)</f>
        <v>0</v>
      </c>
      <c r="N55" s="170"/>
      <c r="O55" s="170">
        <f>SUM(O56:O69)</f>
        <v>0</v>
      </c>
      <c r="P55" s="170"/>
      <c r="Q55" s="170">
        <f>SUM(Q56:Q69)</f>
        <v>0</v>
      </c>
      <c r="R55" s="170"/>
      <c r="S55" s="170"/>
      <c r="T55" s="171"/>
      <c r="U55" s="165"/>
      <c r="V55" s="165">
        <f>SUM(V56:V69)</f>
        <v>0</v>
      </c>
      <c r="W55" s="165"/>
      <c r="X55" s="165"/>
      <c r="AG55" t="s">
        <v>92</v>
      </c>
    </row>
    <row r="56" spans="1:60" outlineLevel="1" x14ac:dyDescent="0.2">
      <c r="A56" s="172">
        <v>5</v>
      </c>
      <c r="B56" s="173" t="s">
        <v>120</v>
      </c>
      <c r="C56" s="181" t="s">
        <v>113</v>
      </c>
      <c r="D56" s="174" t="s">
        <v>94</v>
      </c>
      <c r="E56" s="175">
        <v>1</v>
      </c>
      <c r="F56" s="176"/>
      <c r="G56" s="177">
        <f>ROUND(E56*F56,2)</f>
        <v>0</v>
      </c>
      <c r="H56" s="176"/>
      <c r="I56" s="177">
        <f>ROUND(E56*H56,2)</f>
        <v>0</v>
      </c>
      <c r="J56" s="176"/>
      <c r="K56" s="177">
        <f>ROUND(E56*J56,2)</f>
        <v>0</v>
      </c>
      <c r="L56" s="177">
        <v>21</v>
      </c>
      <c r="M56" s="177">
        <f>G56*(1+L56/100)</f>
        <v>0</v>
      </c>
      <c r="N56" s="177">
        <v>0</v>
      </c>
      <c r="O56" s="177">
        <f>ROUND(E56*N56,2)</f>
        <v>0</v>
      </c>
      <c r="P56" s="177">
        <v>0</v>
      </c>
      <c r="Q56" s="177">
        <f>ROUND(E56*P56,2)</f>
        <v>0</v>
      </c>
      <c r="R56" s="177"/>
      <c r="S56" s="177" t="s">
        <v>95</v>
      </c>
      <c r="T56" s="178" t="s">
        <v>96</v>
      </c>
      <c r="U56" s="161">
        <v>0</v>
      </c>
      <c r="V56" s="161">
        <f>ROUND(E56*U56,2)</f>
        <v>0</v>
      </c>
      <c r="W56" s="161"/>
      <c r="X56" s="161" t="s">
        <v>121</v>
      </c>
      <c r="Y56" s="152"/>
      <c r="Z56" s="152"/>
      <c r="AA56" s="152"/>
      <c r="AB56" s="152"/>
      <c r="AC56" s="152"/>
      <c r="AD56" s="152"/>
      <c r="AE56" s="152"/>
      <c r="AF56" s="152"/>
      <c r="AG56" s="152" t="s">
        <v>122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59"/>
      <c r="B57" s="160"/>
      <c r="C57" s="245" t="s">
        <v>114</v>
      </c>
      <c r="D57" s="246"/>
      <c r="E57" s="246"/>
      <c r="F57" s="246"/>
      <c r="G57" s="246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61"/>
      <c r="Y57" s="152"/>
      <c r="Z57" s="152"/>
      <c r="AA57" s="152"/>
      <c r="AB57" s="152"/>
      <c r="AC57" s="152"/>
      <c r="AD57" s="152"/>
      <c r="AE57" s="152"/>
      <c r="AF57" s="152"/>
      <c r="AG57" s="152" t="s">
        <v>99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59"/>
      <c r="B58" s="160"/>
      <c r="C58" s="245" t="s">
        <v>115</v>
      </c>
      <c r="D58" s="246"/>
      <c r="E58" s="246"/>
      <c r="F58" s="246"/>
      <c r="G58" s="246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152"/>
      <c r="Z58" s="152"/>
      <c r="AA58" s="152"/>
      <c r="AB58" s="152"/>
      <c r="AC58" s="152"/>
      <c r="AD58" s="152"/>
      <c r="AE58" s="152"/>
      <c r="AF58" s="152"/>
      <c r="AG58" s="152" t="s">
        <v>99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59"/>
      <c r="B59" s="160"/>
      <c r="C59" s="247" t="s">
        <v>137</v>
      </c>
      <c r="D59" s="248"/>
      <c r="E59" s="248"/>
      <c r="F59" s="248"/>
      <c r="G59" s="248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52"/>
      <c r="Z59" s="152"/>
      <c r="AA59" s="152"/>
      <c r="AB59" s="152"/>
      <c r="AC59" s="152"/>
      <c r="AD59" s="152"/>
      <c r="AE59" s="152"/>
      <c r="AF59" s="152"/>
      <c r="AG59" s="152" t="s">
        <v>99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59"/>
      <c r="B60" s="160"/>
      <c r="C60" s="245" t="s">
        <v>142</v>
      </c>
      <c r="D60" s="246"/>
      <c r="E60" s="246"/>
      <c r="F60" s="246"/>
      <c r="G60" s="246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52"/>
      <c r="Z60" s="152"/>
      <c r="AA60" s="152"/>
      <c r="AB60" s="152"/>
      <c r="AC60" s="152"/>
      <c r="AD60" s="152"/>
      <c r="AE60" s="152"/>
      <c r="AF60" s="152"/>
      <c r="AG60" s="152" t="s">
        <v>99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59"/>
      <c r="B61" s="160"/>
      <c r="C61" s="245" t="s">
        <v>143</v>
      </c>
      <c r="D61" s="246"/>
      <c r="E61" s="246"/>
      <c r="F61" s="246"/>
      <c r="G61" s="246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61"/>
      <c r="Y61" s="152"/>
      <c r="Z61" s="152"/>
      <c r="AA61" s="152"/>
      <c r="AB61" s="152"/>
      <c r="AC61" s="152"/>
      <c r="AD61" s="152"/>
      <c r="AE61" s="152"/>
      <c r="AF61" s="152"/>
      <c r="AG61" s="152" t="s">
        <v>99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ht="12.75" customHeight="1" outlineLevel="1" x14ac:dyDescent="0.2">
      <c r="A62" s="159"/>
      <c r="B62" s="160"/>
      <c r="C62" s="245" t="s">
        <v>144</v>
      </c>
      <c r="D62" s="246"/>
      <c r="E62" s="246"/>
      <c r="F62" s="246"/>
      <c r="G62" s="246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52"/>
      <c r="Z62" s="152"/>
      <c r="AA62" s="152"/>
      <c r="AB62" s="152"/>
      <c r="AC62" s="152"/>
      <c r="AD62" s="152"/>
      <c r="AE62" s="152"/>
      <c r="AF62" s="152"/>
      <c r="AG62" s="152" t="s">
        <v>99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59"/>
      <c r="B63" s="160"/>
      <c r="C63" s="245" t="s">
        <v>139</v>
      </c>
      <c r="D63" s="246"/>
      <c r="E63" s="246"/>
      <c r="F63" s="246"/>
      <c r="G63" s="246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61"/>
      <c r="Y63" s="152"/>
      <c r="Z63" s="152"/>
      <c r="AA63" s="152"/>
      <c r="AB63" s="152"/>
      <c r="AC63" s="152"/>
      <c r="AD63" s="152"/>
      <c r="AE63" s="152"/>
      <c r="AF63" s="152"/>
      <c r="AG63" s="152" t="s">
        <v>99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59"/>
      <c r="B64" s="160"/>
      <c r="C64" s="186" t="s">
        <v>140</v>
      </c>
      <c r="D64" s="187"/>
      <c r="E64" s="187"/>
      <c r="F64" s="187"/>
      <c r="G64" s="187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61"/>
      <c r="Y64" s="152"/>
      <c r="Z64" s="152"/>
      <c r="AA64" s="152"/>
      <c r="AB64" s="152"/>
      <c r="AC64" s="152"/>
      <c r="AD64" s="152"/>
      <c r="AE64" s="152"/>
      <c r="AF64" s="152"/>
      <c r="AG64" s="152" t="s">
        <v>99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59"/>
      <c r="B65" s="160"/>
      <c r="C65" s="245" t="s">
        <v>145</v>
      </c>
      <c r="D65" s="246"/>
      <c r="E65" s="246"/>
      <c r="F65" s="246"/>
      <c r="G65" s="246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61"/>
      <c r="Y65" s="152"/>
      <c r="Z65" s="152"/>
      <c r="AA65" s="152"/>
      <c r="AB65" s="152"/>
      <c r="AC65" s="152"/>
      <c r="AD65" s="152"/>
      <c r="AE65" s="152"/>
      <c r="AF65" s="152"/>
      <c r="AG65" s="152" t="s">
        <v>99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ht="12.75" customHeight="1" outlineLevel="1" x14ac:dyDescent="0.2">
      <c r="A66" s="159"/>
      <c r="B66" s="160"/>
      <c r="C66" s="245"/>
      <c r="D66" s="246"/>
      <c r="E66" s="246"/>
      <c r="F66" s="246"/>
      <c r="G66" s="246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61"/>
      <c r="Y66" s="152"/>
      <c r="Z66" s="152"/>
      <c r="AA66" s="152"/>
      <c r="AB66" s="152"/>
      <c r="AC66" s="152"/>
      <c r="AD66" s="152"/>
      <c r="AE66" s="152"/>
      <c r="AF66" s="152"/>
      <c r="AG66" s="152" t="s">
        <v>99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59"/>
      <c r="B67" s="160"/>
      <c r="C67" s="245" t="s">
        <v>116</v>
      </c>
      <c r="D67" s="246"/>
      <c r="E67" s="246"/>
      <c r="F67" s="246"/>
      <c r="G67" s="246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61"/>
      <c r="Y67" s="152"/>
      <c r="Z67" s="152"/>
      <c r="AA67" s="152"/>
      <c r="AB67" s="152"/>
      <c r="AC67" s="152"/>
      <c r="AD67" s="152"/>
      <c r="AE67" s="152"/>
      <c r="AF67" s="152"/>
      <c r="AG67" s="152" t="s">
        <v>99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59"/>
      <c r="B68" s="160"/>
      <c r="C68" s="245" t="s">
        <v>146</v>
      </c>
      <c r="D68" s="246"/>
      <c r="E68" s="246"/>
      <c r="F68" s="246"/>
      <c r="G68" s="246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52"/>
      <c r="Z68" s="152"/>
      <c r="AA68" s="152"/>
      <c r="AB68" s="152"/>
      <c r="AC68" s="152"/>
      <c r="AD68" s="152"/>
      <c r="AE68" s="152"/>
      <c r="AF68" s="152"/>
      <c r="AG68" s="152" t="s">
        <v>99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59"/>
      <c r="B69" s="160"/>
      <c r="C69" s="245" t="s">
        <v>111</v>
      </c>
      <c r="D69" s="246"/>
      <c r="E69" s="246"/>
      <c r="F69" s="246"/>
      <c r="G69" s="246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61"/>
      <c r="Y69" s="152"/>
      <c r="Z69" s="152"/>
      <c r="AA69" s="152"/>
      <c r="AB69" s="152"/>
      <c r="AC69" s="152"/>
      <c r="AD69" s="152"/>
      <c r="AE69" s="152"/>
      <c r="AF69" s="152"/>
      <c r="AG69" s="152" t="s">
        <v>99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x14ac:dyDescent="0.2">
      <c r="A70" s="166" t="s">
        <v>91</v>
      </c>
      <c r="B70" s="167" t="s">
        <v>61</v>
      </c>
      <c r="C70" s="180" t="s">
        <v>62</v>
      </c>
      <c r="D70" s="168"/>
      <c r="E70" s="169"/>
      <c r="F70" s="170"/>
      <c r="G70" s="170">
        <f>SUMIF(AG71:AG79,"&lt;&gt;NOR",G71:G79)</f>
        <v>0</v>
      </c>
      <c r="H70" s="170"/>
      <c r="I70" s="170">
        <f>SUM(I71:I79)</f>
        <v>0</v>
      </c>
      <c r="J70" s="170"/>
      <c r="K70" s="170">
        <f>SUM(K71:K79)</f>
        <v>0</v>
      </c>
      <c r="L70" s="170"/>
      <c r="M70" s="170">
        <f>SUM(M71:M79)</f>
        <v>0</v>
      </c>
      <c r="N70" s="170"/>
      <c r="O70" s="170">
        <f>SUM(O71:O79)</f>
        <v>0</v>
      </c>
      <c r="P70" s="170"/>
      <c r="Q70" s="170">
        <f>SUM(Q71:Q79)</f>
        <v>0</v>
      </c>
      <c r="R70" s="170"/>
      <c r="S70" s="170"/>
      <c r="T70" s="171"/>
      <c r="U70" s="165"/>
      <c r="V70" s="165">
        <f>SUM(V71:V79)</f>
        <v>0</v>
      </c>
      <c r="W70" s="165"/>
      <c r="X70" s="165"/>
      <c r="AG70" t="s">
        <v>92</v>
      </c>
    </row>
    <row r="71" spans="1:60" ht="22.5" outlineLevel="1" x14ac:dyDescent="0.2">
      <c r="A71" s="172">
        <v>6</v>
      </c>
      <c r="B71" s="173" t="s">
        <v>123</v>
      </c>
      <c r="C71" s="181" t="s">
        <v>124</v>
      </c>
      <c r="D71" s="174" t="s">
        <v>94</v>
      </c>
      <c r="E71" s="175">
        <v>1</v>
      </c>
      <c r="F71" s="176"/>
      <c r="G71" s="177">
        <f>ROUND(E71*F71,2)</f>
        <v>0</v>
      </c>
      <c r="H71" s="176"/>
      <c r="I71" s="177">
        <f>ROUND(E71*H71,2)</f>
        <v>0</v>
      </c>
      <c r="J71" s="176"/>
      <c r="K71" s="177">
        <f>ROUND(E71*J71,2)</f>
        <v>0</v>
      </c>
      <c r="L71" s="177">
        <v>21</v>
      </c>
      <c r="M71" s="177">
        <f>G71*(1+L71/100)</f>
        <v>0</v>
      </c>
      <c r="N71" s="177">
        <v>0</v>
      </c>
      <c r="O71" s="177">
        <f>ROUND(E71*N71,2)</f>
        <v>0</v>
      </c>
      <c r="P71" s="177">
        <v>0</v>
      </c>
      <c r="Q71" s="177">
        <f>ROUND(E71*P71,2)</f>
        <v>0</v>
      </c>
      <c r="R71" s="177"/>
      <c r="S71" s="177" t="s">
        <v>95</v>
      </c>
      <c r="T71" s="178" t="s">
        <v>96</v>
      </c>
      <c r="U71" s="161">
        <v>0</v>
      </c>
      <c r="V71" s="161">
        <f>ROUND(E71*U71,2)</f>
        <v>0</v>
      </c>
      <c r="W71" s="161"/>
      <c r="X71" s="161" t="s">
        <v>97</v>
      </c>
      <c r="Y71" s="152"/>
      <c r="Z71" s="152"/>
      <c r="AA71" s="152"/>
      <c r="AB71" s="152"/>
      <c r="AC71" s="152"/>
      <c r="AD71" s="152"/>
      <c r="AE71" s="152"/>
      <c r="AF71" s="152"/>
      <c r="AG71" s="152" t="s">
        <v>98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9"/>
      <c r="B72" s="160"/>
      <c r="C72" s="247" t="s">
        <v>125</v>
      </c>
      <c r="D72" s="248"/>
      <c r="E72" s="248"/>
      <c r="F72" s="248"/>
      <c r="G72" s="248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61"/>
      <c r="Y72" s="152"/>
      <c r="Z72" s="152"/>
      <c r="AA72" s="152"/>
      <c r="AB72" s="152"/>
      <c r="AC72" s="152"/>
      <c r="AD72" s="152"/>
      <c r="AE72" s="152"/>
      <c r="AF72" s="152"/>
      <c r="AG72" s="152" t="s">
        <v>99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59"/>
      <c r="B73" s="160"/>
      <c r="C73" s="245" t="s">
        <v>126</v>
      </c>
      <c r="D73" s="246"/>
      <c r="E73" s="246"/>
      <c r="F73" s="246"/>
      <c r="G73" s="246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61"/>
      <c r="Y73" s="152"/>
      <c r="Z73" s="152"/>
      <c r="AA73" s="152"/>
      <c r="AB73" s="152"/>
      <c r="AC73" s="152"/>
      <c r="AD73" s="152"/>
      <c r="AE73" s="152"/>
      <c r="AF73" s="152"/>
      <c r="AG73" s="152" t="s">
        <v>99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59"/>
      <c r="B74" s="160"/>
      <c r="C74" s="245" t="s">
        <v>127</v>
      </c>
      <c r="D74" s="246"/>
      <c r="E74" s="246"/>
      <c r="F74" s="246"/>
      <c r="G74" s="246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61"/>
      <c r="Y74" s="152"/>
      <c r="Z74" s="152"/>
      <c r="AA74" s="152"/>
      <c r="AB74" s="152"/>
      <c r="AC74" s="152"/>
      <c r="AD74" s="152"/>
      <c r="AE74" s="152"/>
      <c r="AF74" s="152"/>
      <c r="AG74" s="152" t="s">
        <v>99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59"/>
      <c r="B75" s="160"/>
      <c r="C75" s="245" t="s">
        <v>128</v>
      </c>
      <c r="D75" s="246"/>
      <c r="E75" s="246"/>
      <c r="F75" s="246"/>
      <c r="G75" s="246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61"/>
      <c r="Y75" s="152"/>
      <c r="Z75" s="152"/>
      <c r="AA75" s="152"/>
      <c r="AB75" s="152"/>
      <c r="AC75" s="152"/>
      <c r="AD75" s="152"/>
      <c r="AE75" s="152"/>
      <c r="AF75" s="152"/>
      <c r="AG75" s="152" t="s">
        <v>99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59"/>
      <c r="B76" s="160"/>
      <c r="C76" s="245" t="s">
        <v>129</v>
      </c>
      <c r="D76" s="246"/>
      <c r="E76" s="246"/>
      <c r="F76" s="246"/>
      <c r="G76" s="246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61"/>
      <c r="Y76" s="152"/>
      <c r="Z76" s="152"/>
      <c r="AA76" s="152"/>
      <c r="AB76" s="152"/>
      <c r="AC76" s="152"/>
      <c r="AD76" s="152"/>
      <c r="AE76" s="152"/>
      <c r="AF76" s="152"/>
      <c r="AG76" s="152" t="s">
        <v>99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59"/>
      <c r="B77" s="160"/>
      <c r="C77" s="245" t="s">
        <v>130</v>
      </c>
      <c r="D77" s="246"/>
      <c r="E77" s="246"/>
      <c r="F77" s="246"/>
      <c r="G77" s="246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61"/>
      <c r="Y77" s="152"/>
      <c r="Z77" s="152"/>
      <c r="AA77" s="152"/>
      <c r="AB77" s="152"/>
      <c r="AC77" s="152"/>
      <c r="AD77" s="152"/>
      <c r="AE77" s="152"/>
      <c r="AF77" s="152"/>
      <c r="AG77" s="152" t="s">
        <v>99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">
      <c r="A78" s="159"/>
      <c r="B78" s="160"/>
      <c r="C78" s="182" t="s">
        <v>107</v>
      </c>
      <c r="D78" s="162"/>
      <c r="E78" s="163"/>
      <c r="F78" s="164"/>
      <c r="G78" s="164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61"/>
      <c r="Y78" s="152"/>
      <c r="Z78" s="152"/>
      <c r="AA78" s="152"/>
      <c r="AB78" s="152"/>
      <c r="AC78" s="152"/>
      <c r="AD78" s="152"/>
      <c r="AE78" s="152"/>
      <c r="AF78" s="152"/>
      <c r="AG78" s="152" t="s">
        <v>99</v>
      </c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">
      <c r="A79" s="159"/>
      <c r="B79" s="160"/>
      <c r="C79" s="245" t="s">
        <v>111</v>
      </c>
      <c r="D79" s="246"/>
      <c r="E79" s="246"/>
      <c r="F79" s="246"/>
      <c r="G79" s="246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61"/>
      <c r="Y79" s="152"/>
      <c r="Z79" s="152"/>
      <c r="AA79" s="152"/>
      <c r="AB79" s="152"/>
      <c r="AC79" s="152"/>
      <c r="AD79" s="152"/>
      <c r="AE79" s="152"/>
      <c r="AF79" s="152"/>
      <c r="AG79" s="152" t="s">
        <v>99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x14ac:dyDescent="0.2">
      <c r="A80" s="3"/>
      <c r="B80" s="4"/>
      <c r="C80" s="183"/>
      <c r="D80" s="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AE80">
        <v>15</v>
      </c>
      <c r="AF80">
        <v>21</v>
      </c>
      <c r="AG80" t="s">
        <v>78</v>
      </c>
    </row>
    <row r="81" spans="1:33" x14ac:dyDescent="0.2">
      <c r="A81" s="155"/>
      <c r="B81" s="156" t="s">
        <v>29</v>
      </c>
      <c r="C81" s="184"/>
      <c r="D81" s="157"/>
      <c r="E81" s="158"/>
      <c r="F81" s="158"/>
      <c r="G81" s="179">
        <f>G8+G55+G70</f>
        <v>0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AE81">
        <f>SUMIF(L7:L79,AE80,G7:G79)</f>
        <v>0</v>
      </c>
      <c r="AF81">
        <f>SUMIF(L7:L79,AF80,G7:G79)</f>
        <v>0</v>
      </c>
      <c r="AG81" t="s">
        <v>131</v>
      </c>
    </row>
    <row r="82" spans="1:33" x14ac:dyDescent="0.2">
      <c r="C82" s="185"/>
      <c r="D82" s="10"/>
      <c r="AG82" t="s">
        <v>132</v>
      </c>
    </row>
    <row r="83" spans="1:33" x14ac:dyDescent="0.2">
      <c r="D83" s="10"/>
    </row>
    <row r="84" spans="1:33" x14ac:dyDescent="0.2">
      <c r="D84" s="10"/>
    </row>
    <row r="85" spans="1:33" x14ac:dyDescent="0.2">
      <c r="D85" s="10"/>
    </row>
    <row r="86" spans="1:33" x14ac:dyDescent="0.2">
      <c r="D86" s="10"/>
    </row>
    <row r="87" spans="1:33" x14ac:dyDescent="0.2">
      <c r="D87" s="10"/>
    </row>
    <row r="88" spans="1:33" x14ac:dyDescent="0.2">
      <c r="D88" s="10"/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  <row r="5003" spans="4:4" x14ac:dyDescent="0.2">
      <c r="D5003" s="10"/>
    </row>
    <row r="5004" spans="4:4" x14ac:dyDescent="0.2">
      <c r="D5004" s="10"/>
    </row>
  </sheetData>
  <mergeCells count="58">
    <mergeCell ref="C17:G17"/>
    <mergeCell ref="A1:G1"/>
    <mergeCell ref="C2:G2"/>
    <mergeCell ref="C3:G3"/>
    <mergeCell ref="C4:G4"/>
    <mergeCell ref="C10:G10"/>
    <mergeCell ref="C11:G11"/>
    <mergeCell ref="C12:G12"/>
    <mergeCell ref="C13:G13"/>
    <mergeCell ref="C14:G14"/>
    <mergeCell ref="C15:G15"/>
    <mergeCell ref="C16:G16"/>
    <mergeCell ref="C37:G37"/>
    <mergeCell ref="C18:G18"/>
    <mergeCell ref="C21:G21"/>
    <mergeCell ref="C22:G22"/>
    <mergeCell ref="C24:G24"/>
    <mergeCell ref="C26:G26"/>
    <mergeCell ref="C27:G27"/>
    <mergeCell ref="C28:G28"/>
    <mergeCell ref="C29:G29"/>
    <mergeCell ref="C33:G33"/>
    <mergeCell ref="C35:G35"/>
    <mergeCell ref="C36:G36"/>
    <mergeCell ref="C44:G44"/>
    <mergeCell ref="C45:G45"/>
    <mergeCell ref="C46:G46"/>
    <mergeCell ref="C47:G47"/>
    <mergeCell ref="C54:G54"/>
    <mergeCell ref="C49:G49"/>
    <mergeCell ref="C53:G53"/>
    <mergeCell ref="C50:G50"/>
    <mergeCell ref="C38:G38"/>
    <mergeCell ref="C39:G39"/>
    <mergeCell ref="C40:G40"/>
    <mergeCell ref="C41:G41"/>
    <mergeCell ref="C43:G43"/>
    <mergeCell ref="C66:G66"/>
    <mergeCell ref="C67:G67"/>
    <mergeCell ref="C68:G68"/>
    <mergeCell ref="C69:G69"/>
    <mergeCell ref="C57:G57"/>
    <mergeCell ref="C51:G51"/>
    <mergeCell ref="C52:G52"/>
    <mergeCell ref="C65:G65"/>
    <mergeCell ref="C79:G79"/>
    <mergeCell ref="C72:G72"/>
    <mergeCell ref="C73:G73"/>
    <mergeCell ref="C74:G74"/>
    <mergeCell ref="C75:G75"/>
    <mergeCell ref="C76:G76"/>
    <mergeCell ref="C77:G77"/>
    <mergeCell ref="C58:G58"/>
    <mergeCell ref="C59:G59"/>
    <mergeCell ref="C60:G60"/>
    <mergeCell ref="C61:G61"/>
    <mergeCell ref="C62:G62"/>
    <mergeCell ref="C63:G6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02 1.03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1.03 Pol'!Názvy_tisku</vt:lpstr>
      <vt:lpstr>oadresa</vt:lpstr>
      <vt:lpstr>Stavba!Objednatel</vt:lpstr>
      <vt:lpstr>Stavba!Objekt</vt:lpstr>
      <vt:lpstr>'02 1.03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Uživatel systému Windows</cp:lastModifiedBy>
  <cp:lastPrinted>2019-03-19T12:27:02Z</cp:lastPrinted>
  <dcterms:created xsi:type="dcterms:W3CDTF">2009-04-08T07:15:50Z</dcterms:created>
  <dcterms:modified xsi:type="dcterms:W3CDTF">2021-02-09T10:23:21Z</dcterms:modified>
</cp:coreProperties>
</file>